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72" windowWidth="10368" windowHeight="8844"/>
  </bookViews>
  <sheets>
    <sheet name="1" sheetId="4" r:id="rId1"/>
    <sheet name="2" sheetId="1" r:id="rId2"/>
    <sheet name="3" sheetId="3" r:id="rId3"/>
  </sheets>
  <calcPr calcId="125725"/>
</workbook>
</file>

<file path=xl/calcChain.xml><?xml version="1.0" encoding="utf-8"?>
<calcChain xmlns="http://schemas.openxmlformats.org/spreadsheetml/2006/main">
  <c r="H3" i="4"/>
  <c r="B14"/>
  <c r="B11"/>
  <c r="B10"/>
  <c r="B9"/>
  <c r="B11" i="1"/>
  <c r="B14"/>
  <c r="B10"/>
  <c r="B9"/>
  <c r="A22" i="4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21"/>
  <c r="B20"/>
  <c r="B6"/>
  <c r="B20" i="1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D20"/>
  <c r="B6"/>
  <c r="C21" l="1"/>
  <c r="B21" s="1"/>
  <c r="D21" s="1"/>
  <c r="C22"/>
  <c r="B22" s="1"/>
  <c r="C21" i="4"/>
  <c r="B21" s="1"/>
  <c r="D22" i="1" l="1"/>
  <c r="C23" s="1"/>
  <c r="B23" s="1"/>
  <c r="C22" i="4"/>
  <c r="B22" s="1"/>
  <c r="D23" i="1" l="1"/>
  <c r="C24"/>
  <c r="B24" s="1"/>
  <c r="C23" i="4"/>
  <c r="B23" s="1"/>
  <c r="D24" i="1" l="1"/>
  <c r="C25" s="1"/>
  <c r="B25" s="1"/>
  <c r="C24" i="4"/>
  <c r="B24" s="1"/>
  <c r="D25" i="1" l="1"/>
  <c r="C26" s="1"/>
  <c r="B26" s="1"/>
  <c r="C25" i="4"/>
  <c r="B25" s="1"/>
  <c r="D26" i="1" l="1"/>
  <c r="C27" s="1"/>
  <c r="B27" s="1"/>
  <c r="C26" i="4"/>
  <c r="B26" s="1"/>
  <c r="D27" i="1" l="1"/>
  <c r="C28" s="1"/>
  <c r="B28" s="1"/>
  <c r="C27" i="4"/>
  <c r="B27" s="1"/>
  <c r="D28" i="1" l="1"/>
  <c r="C29" s="1"/>
  <c r="B29" s="1"/>
  <c r="C28" i="4"/>
  <c r="B28" s="1"/>
  <c r="D29" i="1" l="1"/>
  <c r="C30" s="1"/>
  <c r="B30" s="1"/>
  <c r="C29" i="4"/>
  <c r="B29" s="1"/>
  <c r="D30" i="1" l="1"/>
  <c r="C31" s="1"/>
  <c r="B31" s="1"/>
  <c r="C30" i="4"/>
  <c r="B30" s="1"/>
  <c r="D31" i="1" l="1"/>
  <c r="C32" s="1"/>
  <c r="B32" s="1"/>
  <c r="B31" i="4"/>
  <c r="C31"/>
  <c r="D32" i="1" l="1"/>
  <c r="C33" s="1"/>
  <c r="B33" s="1"/>
  <c r="C32" i="4"/>
  <c r="B32" s="1"/>
  <c r="D33" i="1" l="1"/>
  <c r="C34" s="1"/>
  <c r="B34" s="1"/>
  <c r="C33" i="4"/>
  <c r="B33" s="1"/>
  <c r="D34" i="1" l="1"/>
  <c r="C35" s="1"/>
  <c r="B35" s="1"/>
  <c r="C34" i="4"/>
  <c r="B34" s="1"/>
  <c r="D35" i="1" l="1"/>
  <c r="C36" s="1"/>
  <c r="B36" s="1"/>
  <c r="B35" i="4"/>
  <c r="C35"/>
  <c r="D36" i="1" l="1"/>
  <c r="C37" s="1"/>
  <c r="B37" s="1"/>
  <c r="C36" i="4"/>
  <c r="B36" s="1"/>
  <c r="C38" i="1" l="1"/>
  <c r="B38" s="1"/>
  <c r="D37"/>
  <c r="C37" i="4"/>
  <c r="B37" s="1"/>
  <c r="D38" i="1" l="1"/>
  <c r="C39" s="1"/>
  <c r="B39" s="1"/>
  <c r="C38" i="4"/>
  <c r="B38" s="1"/>
  <c r="D39" i="1" l="1"/>
  <c r="C40" s="1"/>
  <c r="B40" s="1"/>
  <c r="B39" i="4"/>
  <c r="C39"/>
  <c r="D40" i="1" l="1"/>
  <c r="C41" s="1"/>
  <c r="B41" s="1"/>
  <c r="B40" i="4"/>
  <c r="C40"/>
  <c r="C42" i="1" l="1"/>
  <c r="B42" s="1"/>
  <c r="D41"/>
  <c r="C41" i="4"/>
  <c r="B41" s="1"/>
  <c r="C43" i="1" l="1"/>
  <c r="B43" s="1"/>
  <c r="D42"/>
  <c r="C42" i="4"/>
  <c r="B42" s="1"/>
  <c r="D43" i="1" l="1"/>
  <c r="C44" s="1"/>
  <c r="B44" s="1"/>
  <c r="B43" i="4"/>
  <c r="C43"/>
  <c r="D44" i="1" l="1"/>
  <c r="C45" s="1"/>
  <c r="B45" s="1"/>
  <c r="B44" i="4"/>
  <c r="C44"/>
  <c r="C46" i="1" l="1"/>
  <c r="B46" s="1"/>
  <c r="D45"/>
  <c r="C45" i="4"/>
  <c r="B45" s="1"/>
  <c r="D46" i="1" l="1"/>
  <c r="C47" s="1"/>
  <c r="B47" s="1"/>
  <c r="B46" i="4"/>
  <c r="C46"/>
  <c r="C48" i="1" l="1"/>
  <c r="B48" s="1"/>
  <c r="D47"/>
  <c r="C47" i="4"/>
  <c r="B47" s="1"/>
  <c r="D48" i="1" l="1"/>
  <c r="C49" s="1"/>
  <c r="B49" s="1"/>
  <c r="B48" i="4"/>
  <c r="C48"/>
  <c r="C50" i="1" l="1"/>
  <c r="B50" s="1"/>
  <c r="D49"/>
  <c r="D50" l="1"/>
</calcChain>
</file>

<file path=xl/sharedStrings.xml><?xml version="1.0" encoding="utf-8"?>
<sst xmlns="http://schemas.openxmlformats.org/spreadsheetml/2006/main" count="79" uniqueCount="36">
  <si>
    <t>cp</t>
  </si>
  <si>
    <t>R</t>
  </si>
  <si>
    <t>cv</t>
  </si>
  <si>
    <t>j/kg k</t>
  </si>
  <si>
    <t>p atm</t>
  </si>
  <si>
    <t>Pa</t>
  </si>
  <si>
    <t>ARIA</t>
  </si>
  <si>
    <t>Vol</t>
  </si>
  <si>
    <t>m2</t>
  </si>
  <si>
    <t>m3</t>
  </si>
  <si>
    <t>m</t>
  </si>
  <si>
    <t>=p V / R T</t>
  </si>
  <si>
    <t>To</t>
  </si>
  <si>
    <t>Kg</t>
  </si>
  <si>
    <t>°C</t>
  </si>
  <si>
    <t>gas perfetto</t>
  </si>
  <si>
    <t>BILANCIO DI ENERGIA</t>
  </si>
  <si>
    <t>t</t>
  </si>
  <si>
    <t>dt</t>
  </si>
  <si>
    <t>s</t>
  </si>
  <si>
    <t>Tf</t>
  </si>
  <si>
    <t>Pot</t>
  </si>
  <si>
    <t>w</t>
  </si>
  <si>
    <t>DT</t>
  </si>
  <si>
    <t>Area</t>
  </si>
  <si>
    <t>U</t>
  </si>
  <si>
    <t>w/m2 k</t>
  </si>
  <si>
    <t>lato</t>
  </si>
  <si>
    <t>aria</t>
  </si>
  <si>
    <t>watt</t>
  </si>
  <si>
    <t>T(t)</t>
  </si>
  <si>
    <r>
      <t xml:space="preserve">V = cost --&gt; ISOCORA  --&gt;  Q =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U= m cv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</si>
  <si>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r>
      <t xml:space="preserve">Pot * t = m cv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= variazione energia interna del gas</t>
    </r>
  </si>
  <si>
    <t>sensore</t>
  </si>
  <si>
    <t>Qd</t>
  </si>
  <si>
    <t>MODELLO MATEMATICO RISCALDAMENTO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</si>
</sst>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'1'!$B$19</c:f>
              <c:strCache>
                <c:ptCount val="1"/>
                <c:pt idx="0">
                  <c:v>T(t)</c:v>
                </c:pt>
              </c:strCache>
            </c:strRef>
          </c:tx>
          <c:marker>
            <c:symbol val="diamond"/>
            <c:size val="2"/>
          </c:marker>
          <c:xVal>
            <c:numRef>
              <c:f>'1'!$A$20:$A$47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</c:numCache>
            </c:numRef>
          </c:xVal>
          <c:yVal>
            <c:numRef>
              <c:f>'1'!$B$20:$B$47</c:f>
              <c:numCache>
                <c:formatCode>General</c:formatCode>
                <c:ptCount val="28"/>
                <c:pt idx="0">
                  <c:v>20</c:v>
                </c:pt>
                <c:pt idx="1">
                  <c:v>25.77962812875613</c:v>
                </c:pt>
                <c:pt idx="2">
                  <c:v>29.668458070340044</c:v>
                </c:pt>
                <c:pt idx="3">
                  <c:v>32.285062110886557</c:v>
                </c:pt>
                <c:pt idx="4">
                  <c:v>34.045647378910829</c:v>
                </c:pt>
                <c:pt idx="5">
                  <c:v>35.23025935609661</c:v>
                </c:pt>
                <c:pt idx="6">
                  <c:v>36.027326991489687</c:v>
                </c:pt>
                <c:pt idx="7">
                  <c:v>36.563634936729621</c:v>
                </c:pt>
                <c:pt idx="8">
                  <c:v>36.924490401630827</c:v>
                </c:pt>
                <c:pt idx="9">
                  <c:v>37.16729244792684</c:v>
                </c:pt>
                <c:pt idx="10">
                  <c:v>37.330662105364823</c:v>
                </c:pt>
                <c:pt idx="11">
                  <c:v>37.440585581622777</c:v>
                </c:pt>
                <c:pt idx="12">
                  <c:v>37.514547728707647</c:v>
                </c:pt>
                <c:pt idx="13">
                  <c:v>37.564313250938461</c:v>
                </c:pt>
                <c:pt idx="14">
                  <c:v>37.597798044180934</c:v>
                </c:pt>
                <c:pt idx="15">
                  <c:v>37.620328328768132</c:v>
                </c:pt>
                <c:pt idx="16">
                  <c:v>37.635487858645007</c:v>
                </c:pt>
                <c:pt idx="17">
                  <c:v>37.645687967090083</c:v>
                </c:pt>
                <c:pt idx="18">
                  <c:v>37.65255112268504</c:v>
                </c:pt>
                <c:pt idx="19">
                  <c:v>37.657169005423654</c:v>
                </c:pt>
                <c:pt idx="20">
                  <c:v>37.660276153541247</c:v>
                </c:pt>
                <c:pt idx="21">
                  <c:v>37.662366801998807</c:v>
                </c:pt>
                <c:pt idx="22">
                  <c:v>37.663773497401685</c:v>
                </c:pt>
                <c:pt idx="23">
                  <c:v>37.664719994144995</c:v>
                </c:pt>
                <c:pt idx="24">
                  <c:v>37.665356845650486</c:v>
                </c:pt>
                <c:pt idx="25">
                  <c:v>37.665785351974378</c:v>
                </c:pt>
                <c:pt idx="26">
                  <c:v>37.666073672984894</c:v>
                </c:pt>
                <c:pt idx="27">
                  <c:v>37.666267670133763</c:v>
                </c:pt>
              </c:numCache>
            </c:numRef>
          </c:yVal>
          <c:smooth val="1"/>
        </c:ser>
        <c:axId val="98437760"/>
        <c:axId val="98451840"/>
      </c:scatterChart>
      <c:valAx>
        <c:axId val="98437760"/>
        <c:scaling>
          <c:orientation val="minMax"/>
        </c:scaling>
        <c:axPos val="b"/>
        <c:numFmt formatCode="General" sourceLinked="1"/>
        <c:minorTickMark val="in"/>
        <c:tickLblPos val="nextTo"/>
        <c:crossAx val="98451840"/>
        <c:crosses val="autoZero"/>
        <c:crossBetween val="midCat"/>
      </c:valAx>
      <c:valAx>
        <c:axId val="98451840"/>
        <c:scaling>
          <c:orientation val="minMax"/>
          <c:min val="15"/>
        </c:scaling>
        <c:axPos val="l"/>
        <c:majorGridlines/>
        <c:numFmt formatCode="General" sourceLinked="1"/>
        <c:tickLblPos val="nextTo"/>
        <c:crossAx val="984377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'2'!$B$19</c:f>
              <c:strCache>
                <c:ptCount val="1"/>
                <c:pt idx="0">
                  <c:v>Tf</c:v>
                </c:pt>
              </c:strCache>
            </c:strRef>
          </c:tx>
          <c:marker>
            <c:symbol val="diamond"/>
            <c:size val="2"/>
          </c:marker>
          <c:xVal>
            <c:numRef>
              <c:f>'2'!$A$20:$A$47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</c:numCache>
            </c:numRef>
          </c:xVal>
          <c:yVal>
            <c:numRef>
              <c:f>'2'!$B$20:$B$47</c:f>
              <c:numCache>
                <c:formatCode>General</c:formatCode>
                <c:ptCount val="28"/>
                <c:pt idx="0">
                  <c:v>20</c:v>
                </c:pt>
                <c:pt idx="1">
                  <c:v>21.712482408520334</c:v>
                </c:pt>
                <c:pt idx="2">
                  <c:v>23.059299753052045</c:v>
                </c:pt>
                <c:pt idx="3">
                  <c:v>24.115465192401313</c:v>
                </c:pt>
                <c:pt idx="4">
                  <c:v>24.941814128839034</c:v>
                </c:pt>
                <c:pt idx="5">
                  <c:v>25.58719557873335</c:v>
                </c:pt>
                <c:pt idx="6">
                  <c:v>26.090533760775614</c:v>
                </c:pt>
                <c:pt idx="7">
                  <c:v>26.482660867937632</c:v>
                </c:pt>
                <c:pt idx="8">
                  <c:v>26.78788728279704</c:v>
                </c:pt>
                <c:pt idx="9">
                  <c:v>27.025312940149576</c:v>
                </c:pt>
                <c:pt idx="10">
                  <c:v>27.209902699336499</c:v>
                </c:pt>
                <c:pt idx="11">
                  <c:v>27.35335649552102</c:v>
                </c:pt>
                <c:pt idx="12">
                  <c:v>27.464806479001521</c:v>
                </c:pt>
                <c:pt idx="13">
                  <c:v>27.551371391001986</c:v>
                </c:pt>
                <c:pt idx="14">
                  <c:v>27.618594926925233</c:v>
                </c:pt>
                <c:pt idx="15">
                  <c:v>27.670790874747183</c:v>
                </c:pt>
                <c:pt idx="16">
                  <c:v>27.711313959831738</c:v>
                </c:pt>
                <c:pt idx="17">
                  <c:v>27.742771850968406</c:v>
                </c:pt>
                <c:pt idx="18">
                  <c:v>27.767190786749289</c:v>
                </c:pt>
                <c:pt idx="19">
                  <c:v>27.786144774218275</c:v>
                </c:pt>
                <c:pt idx="20">
                  <c:v>27.800856254742367</c:v>
                </c:pt>
                <c:pt idx="21">
                  <c:v>27.812274468032051</c:v>
                </c:pt>
                <c:pt idx="22">
                  <c:v>27.821136412777768</c:v>
                </c:pt>
                <c:pt idx="23">
                  <c:v>27.828014243412976</c:v>
                </c:pt>
                <c:pt idx="24">
                  <c:v>27.833352105642248</c:v>
                </c:pt>
                <c:pt idx="25">
                  <c:v>27.837494754809033</c:v>
                </c:pt>
                <c:pt idx="26">
                  <c:v>27.840709784596612</c:v>
                </c:pt>
                <c:pt idx="27">
                  <c:v>27.84320488934112</c:v>
                </c:pt>
              </c:numCache>
            </c:numRef>
          </c:yVal>
          <c:smooth val="1"/>
        </c:ser>
        <c:axId val="99033856"/>
        <c:axId val="99035392"/>
      </c:scatterChart>
      <c:valAx>
        <c:axId val="99033856"/>
        <c:scaling>
          <c:orientation val="minMax"/>
        </c:scaling>
        <c:axPos val="b"/>
        <c:numFmt formatCode="General" sourceLinked="1"/>
        <c:minorTickMark val="in"/>
        <c:tickLblPos val="nextTo"/>
        <c:crossAx val="99035392"/>
        <c:crosses val="autoZero"/>
        <c:crossBetween val="midCat"/>
      </c:valAx>
      <c:valAx>
        <c:axId val="99035392"/>
        <c:scaling>
          <c:orientation val="minMax"/>
          <c:min val="15"/>
        </c:scaling>
        <c:axPos val="l"/>
        <c:majorGridlines/>
        <c:numFmt formatCode="General" sourceLinked="1"/>
        <c:tickLblPos val="nextTo"/>
        <c:crossAx val="990338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25" r="0.25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3</xdr:row>
      <xdr:rowOff>137160</xdr:rowOff>
    </xdr:from>
    <xdr:to>
      <xdr:col>9</xdr:col>
      <xdr:colOff>480060</xdr:colOff>
      <xdr:row>14</xdr:row>
      <xdr:rowOff>99060</xdr:rowOff>
    </xdr:to>
    <xdr:grpSp>
      <xdr:nvGrpSpPr>
        <xdr:cNvPr id="8" name="Gruppo 7"/>
        <xdr:cNvGrpSpPr/>
      </xdr:nvGrpSpPr>
      <xdr:grpSpPr>
        <a:xfrm>
          <a:off x="2964180" y="685800"/>
          <a:ext cx="2270760" cy="1973580"/>
          <a:chOff x="3649980" y="594360"/>
          <a:chExt cx="2270760" cy="1973580"/>
        </a:xfrm>
        <a:noFill/>
      </xdr:grpSpPr>
      <xdr:sp macro="" textlink="">
        <xdr:nvSpPr>
          <xdr:cNvPr id="6" name="Sole 5"/>
          <xdr:cNvSpPr/>
        </xdr:nvSpPr>
        <xdr:spPr>
          <a:xfrm>
            <a:off x="4381500" y="1371600"/>
            <a:ext cx="396240" cy="403860"/>
          </a:xfrm>
          <a:prstGeom prst="sun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4" name="Cilindro 3"/>
          <xdr:cNvSpPr/>
        </xdr:nvSpPr>
        <xdr:spPr>
          <a:xfrm>
            <a:off x="4480560" y="594360"/>
            <a:ext cx="198120" cy="822960"/>
          </a:xfrm>
          <a:prstGeom prst="can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3" name="Cubo 2"/>
          <xdr:cNvSpPr/>
        </xdr:nvSpPr>
        <xdr:spPr>
          <a:xfrm>
            <a:off x="3649980" y="777240"/>
            <a:ext cx="1882140" cy="1790700"/>
          </a:xfrm>
          <a:prstGeom prst="cube">
            <a:avLst/>
          </a:prstGeom>
          <a:grpFill/>
          <a:ln/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5" name="Cilindro 4"/>
          <xdr:cNvSpPr/>
        </xdr:nvSpPr>
        <xdr:spPr>
          <a:xfrm rot="16200000">
            <a:off x="5568315" y="1019175"/>
            <a:ext cx="106680" cy="598170"/>
          </a:xfrm>
          <a:prstGeom prst="ca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</xdr:grpSp>
    <xdr:clientData/>
  </xdr:twoCellAnchor>
  <xdr:twoCellAnchor>
    <xdr:from>
      <xdr:col>3</xdr:col>
      <xdr:colOff>182880</xdr:colOff>
      <xdr:row>18</xdr:row>
      <xdr:rowOff>0</xdr:rowOff>
    </xdr:from>
    <xdr:to>
      <xdr:col>10</xdr:col>
      <xdr:colOff>563880</xdr:colOff>
      <xdr:row>47</xdr:row>
      <xdr:rowOff>30480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510539</xdr:colOff>
      <xdr:row>11</xdr:row>
      <xdr:rowOff>45721</xdr:rowOff>
    </xdr:from>
    <xdr:to>
      <xdr:col>9</xdr:col>
      <xdr:colOff>487679</xdr:colOff>
      <xdr:row>12</xdr:row>
      <xdr:rowOff>106681</xdr:rowOff>
    </xdr:to>
    <xdr:sp macro="" textlink="">
      <xdr:nvSpPr>
        <xdr:cNvPr id="9" name="Freccia a destra con strisce 8"/>
        <xdr:cNvSpPr/>
      </xdr:nvSpPr>
      <xdr:spPr>
        <a:xfrm rot="1261026">
          <a:off x="5273039" y="2057401"/>
          <a:ext cx="586740" cy="243840"/>
        </a:xfrm>
        <a:prstGeom prst="striped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18</xdr:row>
      <xdr:rowOff>22860</xdr:rowOff>
    </xdr:from>
    <xdr:to>
      <xdr:col>9</xdr:col>
      <xdr:colOff>586740</xdr:colOff>
      <xdr:row>47</xdr:row>
      <xdr:rowOff>53340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358140</xdr:colOff>
      <xdr:row>2</xdr:row>
      <xdr:rowOff>137160</xdr:rowOff>
    </xdr:from>
    <xdr:to>
      <xdr:col>9</xdr:col>
      <xdr:colOff>480060</xdr:colOff>
      <xdr:row>13</xdr:row>
      <xdr:rowOff>99060</xdr:rowOff>
    </xdr:to>
    <xdr:grpSp>
      <xdr:nvGrpSpPr>
        <xdr:cNvPr id="14" name="Gruppo 13"/>
        <xdr:cNvGrpSpPr/>
      </xdr:nvGrpSpPr>
      <xdr:grpSpPr>
        <a:xfrm>
          <a:off x="2903220" y="502920"/>
          <a:ext cx="2560320" cy="1973580"/>
          <a:chOff x="3649980" y="594360"/>
          <a:chExt cx="2270760" cy="1973580"/>
        </a:xfrm>
        <a:noFill/>
      </xdr:grpSpPr>
      <xdr:sp macro="" textlink="">
        <xdr:nvSpPr>
          <xdr:cNvPr id="15" name="Sole 14"/>
          <xdr:cNvSpPr/>
        </xdr:nvSpPr>
        <xdr:spPr>
          <a:xfrm>
            <a:off x="4380638" y="1356360"/>
            <a:ext cx="396240" cy="403860"/>
          </a:xfrm>
          <a:prstGeom prst="sun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16" name="Cilindro 15"/>
          <xdr:cNvSpPr/>
        </xdr:nvSpPr>
        <xdr:spPr>
          <a:xfrm>
            <a:off x="4480560" y="594360"/>
            <a:ext cx="198120" cy="822960"/>
          </a:xfrm>
          <a:prstGeom prst="can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17" name="Cubo 16"/>
          <xdr:cNvSpPr/>
        </xdr:nvSpPr>
        <xdr:spPr>
          <a:xfrm>
            <a:off x="3649980" y="777240"/>
            <a:ext cx="1882140" cy="1790700"/>
          </a:xfrm>
          <a:prstGeom prst="cube">
            <a:avLst/>
          </a:prstGeom>
          <a:grpFill/>
          <a:ln/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18" name="Cilindro 17"/>
          <xdr:cNvSpPr/>
        </xdr:nvSpPr>
        <xdr:spPr>
          <a:xfrm rot="16200000">
            <a:off x="5568315" y="1019175"/>
            <a:ext cx="106680" cy="598170"/>
          </a:xfrm>
          <a:prstGeom prst="ca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</xdr:grpSp>
    <xdr:clientData/>
  </xdr:twoCellAnchor>
  <xdr:twoCellAnchor>
    <xdr:from>
      <xdr:col>8</xdr:col>
      <xdr:colOff>510539</xdr:colOff>
      <xdr:row>10</xdr:row>
      <xdr:rowOff>45721</xdr:rowOff>
    </xdr:from>
    <xdr:to>
      <xdr:col>9</xdr:col>
      <xdr:colOff>487679</xdr:colOff>
      <xdr:row>11</xdr:row>
      <xdr:rowOff>106681</xdr:rowOff>
    </xdr:to>
    <xdr:sp macro="" textlink="">
      <xdr:nvSpPr>
        <xdr:cNvPr id="19" name="Freccia a destra con strisce 18"/>
        <xdr:cNvSpPr/>
      </xdr:nvSpPr>
      <xdr:spPr>
        <a:xfrm rot="1261026">
          <a:off x="5273039" y="2057401"/>
          <a:ext cx="586740" cy="243840"/>
        </a:xfrm>
        <a:prstGeom prst="striped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P10" sqref="P10"/>
    </sheetView>
  </sheetViews>
  <sheetFormatPr defaultRowHeight="14.4"/>
  <cols>
    <col min="1" max="1" width="5.44140625" customWidth="1"/>
    <col min="2" max="2" width="7.44140625" customWidth="1"/>
    <col min="3" max="3" width="7.33203125" customWidth="1"/>
    <col min="8" max="8" width="4.6640625" customWidth="1"/>
  </cols>
  <sheetData>
    <row r="1" spans="1:11">
      <c r="A1" s="2" t="s">
        <v>35</v>
      </c>
    </row>
    <row r="2" spans="1:11">
      <c r="A2" t="s">
        <v>6</v>
      </c>
    </row>
    <row r="3" spans="1:11">
      <c r="A3" t="s">
        <v>12</v>
      </c>
      <c r="B3">
        <v>20</v>
      </c>
      <c r="C3" t="s">
        <v>14</v>
      </c>
      <c r="H3" s="3">
        <f>B13</f>
        <v>20</v>
      </c>
      <c r="I3" s="3" t="s">
        <v>29</v>
      </c>
    </row>
    <row r="4" spans="1:11">
      <c r="A4" t="s">
        <v>0</v>
      </c>
      <c r="B4">
        <v>1005</v>
      </c>
      <c r="C4" t="s">
        <v>3</v>
      </c>
    </row>
    <row r="5" spans="1:11">
      <c r="A5" t="s">
        <v>1</v>
      </c>
      <c r="B5">
        <v>287</v>
      </c>
      <c r="C5" t="s">
        <v>3</v>
      </c>
    </row>
    <row r="6" spans="1:11">
      <c r="A6" t="s">
        <v>2</v>
      </c>
      <c r="B6">
        <f>B4-B5</f>
        <v>718</v>
      </c>
      <c r="C6" t="s">
        <v>3</v>
      </c>
    </row>
    <row r="7" spans="1:11">
      <c r="A7" t="s">
        <v>4</v>
      </c>
      <c r="B7">
        <v>101320</v>
      </c>
      <c r="C7" t="s">
        <v>5</v>
      </c>
    </row>
    <row r="8" spans="1:11">
      <c r="A8" t="s">
        <v>27</v>
      </c>
      <c r="B8">
        <v>0.2</v>
      </c>
      <c r="C8" t="s">
        <v>10</v>
      </c>
      <c r="K8" t="s">
        <v>33</v>
      </c>
    </row>
    <row r="9" spans="1:11">
      <c r="A9" t="s">
        <v>24</v>
      </c>
      <c r="B9">
        <f>(B8)^2*5</f>
        <v>0.20000000000000004</v>
      </c>
      <c r="C9" t="s">
        <v>8</v>
      </c>
    </row>
    <row r="10" spans="1:11">
      <c r="A10" t="s">
        <v>7</v>
      </c>
      <c r="B10">
        <f>(B8)^3</f>
        <v>8.0000000000000019E-3</v>
      </c>
      <c r="C10" t="s">
        <v>9</v>
      </c>
      <c r="G10" t="s">
        <v>28</v>
      </c>
    </row>
    <row r="11" spans="1:11">
      <c r="A11" t="s">
        <v>10</v>
      </c>
      <c r="B11">
        <f>$B$7*$B$10/($B$5*($B$3+273))</f>
        <v>9.6390814712632757E-3</v>
      </c>
      <c r="C11" t="s">
        <v>13</v>
      </c>
      <c r="D11" s="1" t="s">
        <v>11</v>
      </c>
      <c r="E11" t="s">
        <v>15</v>
      </c>
    </row>
    <row r="12" spans="1:11">
      <c r="A12" t="s">
        <v>18</v>
      </c>
      <c r="B12">
        <v>2</v>
      </c>
      <c r="C12" t="s">
        <v>19</v>
      </c>
      <c r="D12" s="1"/>
      <c r="G12" t="s">
        <v>30</v>
      </c>
    </row>
    <row r="13" spans="1:11">
      <c r="A13" t="s">
        <v>21</v>
      </c>
      <c r="B13">
        <v>20</v>
      </c>
      <c r="C13" t="s">
        <v>22</v>
      </c>
      <c r="D13" s="1"/>
      <c r="K13" t="s">
        <v>34</v>
      </c>
    </row>
    <row r="14" spans="1:11">
      <c r="A14" t="s">
        <v>25</v>
      </c>
      <c r="B14">
        <f>(1/8+1/24+0.01/1)^-1</f>
        <v>5.6603773584905657</v>
      </c>
      <c r="C14" t="s">
        <v>26</v>
      </c>
      <c r="D14" s="1"/>
    </row>
    <row r="16" spans="1:11">
      <c r="A16" t="s">
        <v>16</v>
      </c>
      <c r="G16" t="s">
        <v>31</v>
      </c>
    </row>
    <row r="17" spans="1:3">
      <c r="A17" t="s">
        <v>32</v>
      </c>
    </row>
    <row r="19" spans="1:3">
      <c r="A19" t="s">
        <v>17</v>
      </c>
      <c r="B19" t="s">
        <v>30</v>
      </c>
      <c r="C19" t="s">
        <v>23</v>
      </c>
    </row>
    <row r="20" spans="1:3">
      <c r="A20">
        <v>0</v>
      </c>
      <c r="B20">
        <f>B3</f>
        <v>20</v>
      </c>
      <c r="C20">
        <v>0</v>
      </c>
    </row>
    <row r="21" spans="1:3">
      <c r="A21">
        <f>A20+$B$12</f>
        <v>2</v>
      </c>
      <c r="B21">
        <f t="shared" ref="B21:B32" si="0">B20+C21</f>
        <v>25.77962812875613</v>
      </c>
      <c r="C21">
        <f t="shared" ref="C21:C59" si="1">($B$13*$B$12-$B$14*$B$9*(B20-$B$3)*$B$12)/($B$11*$B$6)</f>
        <v>5.7796281287561282</v>
      </c>
    </row>
    <row r="22" spans="1:3">
      <c r="A22">
        <f t="shared" ref="A22:A59" si="2">A21+$B$12</f>
        <v>4</v>
      </c>
      <c r="B22">
        <f t="shared" si="0"/>
        <v>29.668458070340044</v>
      </c>
      <c r="C22">
        <f t="shared" si="1"/>
        <v>3.888829941583916</v>
      </c>
    </row>
    <row r="23" spans="1:3">
      <c r="A23">
        <f t="shared" si="2"/>
        <v>6</v>
      </c>
      <c r="B23">
        <f t="shared" si="0"/>
        <v>32.285062110886557</v>
      </c>
      <c r="C23">
        <f t="shared" si="1"/>
        <v>2.6166040405465134</v>
      </c>
    </row>
    <row r="24" spans="1:3">
      <c r="A24">
        <f t="shared" si="2"/>
        <v>8</v>
      </c>
      <c r="B24">
        <f t="shared" si="0"/>
        <v>34.045647378910829</v>
      </c>
      <c r="C24">
        <f t="shared" si="1"/>
        <v>1.7605852680242737</v>
      </c>
    </row>
    <row r="25" spans="1:3">
      <c r="A25">
        <f t="shared" si="2"/>
        <v>10</v>
      </c>
      <c r="B25">
        <f t="shared" si="0"/>
        <v>35.23025935609661</v>
      </c>
      <c r="C25">
        <f t="shared" si="1"/>
        <v>1.1846119771857799</v>
      </c>
    </row>
    <row r="26" spans="1:3">
      <c r="A26">
        <f t="shared" si="2"/>
        <v>12</v>
      </c>
      <c r="B26">
        <f t="shared" si="0"/>
        <v>36.027326991489687</v>
      </c>
      <c r="C26">
        <f t="shared" si="1"/>
        <v>0.79706763539308056</v>
      </c>
    </row>
    <row r="27" spans="1:3">
      <c r="A27">
        <f t="shared" si="2"/>
        <v>14</v>
      </c>
      <c r="B27">
        <f t="shared" si="0"/>
        <v>36.563634936729621</v>
      </c>
      <c r="C27">
        <f t="shared" si="1"/>
        <v>0.53630794523993175</v>
      </c>
    </row>
    <row r="28" spans="1:3">
      <c r="A28">
        <f t="shared" si="2"/>
        <v>16</v>
      </c>
      <c r="B28">
        <f t="shared" si="0"/>
        <v>36.924490401630827</v>
      </c>
      <c r="C28">
        <f t="shared" si="1"/>
        <v>0.36085546490120723</v>
      </c>
    </row>
    <row r="29" spans="1:3">
      <c r="A29">
        <f t="shared" si="2"/>
        <v>18</v>
      </c>
      <c r="B29">
        <f t="shared" si="0"/>
        <v>37.16729244792684</v>
      </c>
      <c r="C29">
        <f t="shared" si="1"/>
        <v>0.24280204629601626</v>
      </c>
    </row>
    <row r="30" spans="1:3">
      <c r="A30">
        <f t="shared" si="2"/>
        <v>20</v>
      </c>
      <c r="B30">
        <f t="shared" si="0"/>
        <v>37.330662105364823</v>
      </c>
      <c r="C30">
        <f t="shared" si="1"/>
        <v>0.1633696574379796</v>
      </c>
    </row>
    <row r="31" spans="1:3">
      <c r="A31">
        <f t="shared" si="2"/>
        <v>22</v>
      </c>
      <c r="B31">
        <f t="shared" si="0"/>
        <v>37.440585581622777</v>
      </c>
      <c r="C31">
        <f t="shared" si="1"/>
        <v>0.10992347625795146</v>
      </c>
    </row>
    <row r="32" spans="1:3">
      <c r="A32">
        <f t="shared" si="2"/>
        <v>24</v>
      </c>
      <c r="B32">
        <f t="shared" si="0"/>
        <v>37.514547728707647</v>
      </c>
      <c r="C32">
        <f t="shared" si="1"/>
        <v>7.3962147084868618E-2</v>
      </c>
    </row>
    <row r="33" spans="1:3">
      <c r="A33">
        <f t="shared" si="2"/>
        <v>26</v>
      </c>
      <c r="B33">
        <f t="shared" ref="B33:B59" si="3">B32+C33</f>
        <v>37.564313250938461</v>
      </c>
      <c r="C33">
        <f t="shared" si="1"/>
        <v>4.9765522230817413E-2</v>
      </c>
    </row>
    <row r="34" spans="1:3">
      <c r="A34">
        <f t="shared" si="2"/>
        <v>28</v>
      </c>
      <c r="B34">
        <f t="shared" si="3"/>
        <v>37.597798044180934</v>
      </c>
      <c r="C34">
        <f t="shared" si="1"/>
        <v>3.3484793242471209E-2</v>
      </c>
    </row>
    <row r="35" spans="1:3">
      <c r="A35">
        <f t="shared" si="2"/>
        <v>30</v>
      </c>
      <c r="B35">
        <f t="shared" si="3"/>
        <v>37.620328328768132</v>
      </c>
      <c r="C35">
        <f t="shared" si="1"/>
        <v>2.2530284587200796E-2</v>
      </c>
    </row>
    <row r="36" spans="1:3">
      <c r="A36">
        <f t="shared" si="2"/>
        <v>32</v>
      </c>
      <c r="B36">
        <f t="shared" si="3"/>
        <v>37.635487858645007</v>
      </c>
      <c r="C36">
        <f t="shared" si="1"/>
        <v>1.5159529876876686E-2</v>
      </c>
    </row>
    <row r="37" spans="1:3">
      <c r="A37">
        <f t="shared" si="2"/>
        <v>34</v>
      </c>
      <c r="B37">
        <f t="shared" si="3"/>
        <v>37.645687967090083</v>
      </c>
      <c r="C37">
        <f t="shared" si="1"/>
        <v>1.0200108445078272E-2</v>
      </c>
    </row>
    <row r="38" spans="1:3">
      <c r="A38">
        <f t="shared" si="2"/>
        <v>36</v>
      </c>
      <c r="B38">
        <f t="shared" si="3"/>
        <v>37.65255112268504</v>
      </c>
      <c r="C38">
        <f t="shared" si="1"/>
        <v>6.8631555949546872E-3</v>
      </c>
    </row>
    <row r="39" spans="1:3">
      <c r="A39">
        <f t="shared" si="2"/>
        <v>38</v>
      </c>
      <c r="B39">
        <f t="shared" si="3"/>
        <v>37.657169005423654</v>
      </c>
      <c r="C39">
        <f t="shared" si="1"/>
        <v>4.6178827386163922E-3</v>
      </c>
    </row>
    <row r="40" spans="1:3">
      <c r="A40">
        <f t="shared" si="2"/>
        <v>40</v>
      </c>
      <c r="B40">
        <f t="shared" si="3"/>
        <v>37.660276153541247</v>
      </c>
      <c r="C40">
        <f t="shared" si="1"/>
        <v>3.1071481175939187E-3</v>
      </c>
    </row>
    <row r="41" spans="1:3">
      <c r="A41">
        <f t="shared" si="2"/>
        <v>42</v>
      </c>
      <c r="B41">
        <f t="shared" si="3"/>
        <v>37.662366801998807</v>
      </c>
      <c r="C41">
        <f t="shared" si="1"/>
        <v>2.0906484575569442E-3</v>
      </c>
    </row>
    <row r="42" spans="1:3">
      <c r="A42">
        <f t="shared" si="2"/>
        <v>44</v>
      </c>
      <c r="B42">
        <f t="shared" si="3"/>
        <v>37.663773497401685</v>
      </c>
      <c r="C42">
        <f t="shared" si="1"/>
        <v>1.4066954028781845E-3</v>
      </c>
    </row>
    <row r="43" spans="1:3">
      <c r="A43">
        <f t="shared" si="2"/>
        <v>46</v>
      </c>
      <c r="B43">
        <f t="shared" si="3"/>
        <v>37.664719994144995</v>
      </c>
      <c r="C43">
        <f t="shared" si="1"/>
        <v>9.4649674330870952E-4</v>
      </c>
    </row>
    <row r="44" spans="1:3">
      <c r="A44">
        <f t="shared" si="2"/>
        <v>48</v>
      </c>
      <c r="B44">
        <f t="shared" si="3"/>
        <v>37.665356845650486</v>
      </c>
      <c r="C44">
        <f t="shared" si="1"/>
        <v>6.3685150549252709E-4</v>
      </c>
    </row>
    <row r="45" spans="1:3">
      <c r="A45">
        <f t="shared" si="2"/>
        <v>50</v>
      </c>
      <c r="B45">
        <f t="shared" si="3"/>
        <v>37.665785351974378</v>
      </c>
      <c r="C45">
        <f t="shared" si="1"/>
        <v>4.2850632389032791E-4</v>
      </c>
    </row>
    <row r="46" spans="1:3">
      <c r="A46">
        <f t="shared" si="2"/>
        <v>52</v>
      </c>
      <c r="B46">
        <f t="shared" si="3"/>
        <v>37.666073672984894</v>
      </c>
      <c r="C46">
        <f t="shared" si="1"/>
        <v>2.8832101051847798E-4</v>
      </c>
    </row>
    <row r="47" spans="1:3">
      <c r="A47">
        <f t="shared" si="2"/>
        <v>54</v>
      </c>
      <c r="B47">
        <f t="shared" si="3"/>
        <v>37.666267670133763</v>
      </c>
      <c r="C47">
        <f t="shared" si="1"/>
        <v>1.9399714886833333E-4</v>
      </c>
    </row>
    <row r="48" spans="1:3">
      <c r="A48">
        <f t="shared" si="2"/>
        <v>56</v>
      </c>
      <c r="B48">
        <f t="shared" si="3"/>
        <v>37.666398201355548</v>
      </c>
      <c r="C48">
        <f t="shared" si="1"/>
        <v>1.3053122178280732E-4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H11" sqref="H11"/>
    </sheetView>
  </sheetViews>
  <sheetFormatPr defaultRowHeight="14.4"/>
  <cols>
    <col min="1" max="1" width="5.5546875" customWidth="1"/>
    <col min="2" max="2" width="7.44140625" customWidth="1"/>
    <col min="3" max="3" width="7.6640625" customWidth="1"/>
    <col min="4" max="4" width="7.5546875" customWidth="1"/>
  </cols>
  <sheetData>
    <row r="1" spans="1:10">
      <c r="A1" s="2" t="s">
        <v>35</v>
      </c>
    </row>
    <row r="2" spans="1:10">
      <c r="A2" t="s">
        <v>6</v>
      </c>
      <c r="H2" s="3">
        <v>20</v>
      </c>
      <c r="I2" s="3" t="s">
        <v>29</v>
      </c>
    </row>
    <row r="3" spans="1:10">
      <c r="A3" t="s">
        <v>12</v>
      </c>
      <c r="B3">
        <v>20</v>
      </c>
      <c r="C3" t="s">
        <v>14</v>
      </c>
    </row>
    <row r="4" spans="1:10">
      <c r="A4" t="s">
        <v>0</v>
      </c>
      <c r="B4">
        <v>1005</v>
      </c>
      <c r="C4" t="s">
        <v>3</v>
      </c>
    </row>
    <row r="5" spans="1:10">
      <c r="A5" t="s">
        <v>1</v>
      </c>
      <c r="B5">
        <v>287</v>
      </c>
      <c r="C5" t="s">
        <v>3</v>
      </c>
    </row>
    <row r="6" spans="1:10">
      <c r="A6" t="s">
        <v>2</v>
      </c>
      <c r="B6">
        <f>B4-B5</f>
        <v>718</v>
      </c>
      <c r="C6" t="s">
        <v>3</v>
      </c>
      <c r="J6" t="s">
        <v>33</v>
      </c>
    </row>
    <row r="7" spans="1:10">
      <c r="A7" t="s">
        <v>4</v>
      </c>
      <c r="B7">
        <v>101320</v>
      </c>
      <c r="C7" t="s">
        <v>5</v>
      </c>
    </row>
    <row r="8" spans="1:10">
      <c r="A8" t="s">
        <v>27</v>
      </c>
      <c r="B8">
        <v>0.3</v>
      </c>
      <c r="C8" t="s">
        <v>10</v>
      </c>
    </row>
    <row r="9" spans="1:10">
      <c r="A9" t="s">
        <v>24</v>
      </c>
      <c r="B9">
        <f>(B8)^2*5</f>
        <v>0.44999999999999996</v>
      </c>
      <c r="C9" t="s">
        <v>8</v>
      </c>
      <c r="G9" t="s">
        <v>28</v>
      </c>
    </row>
    <row r="10" spans="1:10">
      <c r="A10" t="s">
        <v>7</v>
      </c>
      <c r="B10">
        <f>(B8)^3</f>
        <v>2.7E-2</v>
      </c>
      <c r="C10" t="s">
        <v>9</v>
      </c>
    </row>
    <row r="11" spans="1:10">
      <c r="A11" t="s">
        <v>10</v>
      </c>
      <c r="B11">
        <f>B7*B10/(B5*(B3+273))</f>
        <v>3.2531899965513547E-2</v>
      </c>
      <c r="C11" t="s">
        <v>13</v>
      </c>
      <c r="D11" s="1" t="s">
        <v>11</v>
      </c>
      <c r="E11" t="s">
        <v>15</v>
      </c>
      <c r="G11" t="s">
        <v>30</v>
      </c>
    </row>
    <row r="12" spans="1:10">
      <c r="A12" t="s">
        <v>18</v>
      </c>
      <c r="B12">
        <v>2</v>
      </c>
      <c r="C12" t="s">
        <v>19</v>
      </c>
      <c r="D12" s="1"/>
    </row>
    <row r="13" spans="1:10">
      <c r="A13" t="s">
        <v>21</v>
      </c>
      <c r="B13">
        <v>20</v>
      </c>
      <c r="C13" t="s">
        <v>22</v>
      </c>
      <c r="D13" s="1"/>
      <c r="J13" t="s">
        <v>34</v>
      </c>
    </row>
    <row r="14" spans="1:10">
      <c r="A14" t="s">
        <v>25</v>
      </c>
      <c r="B14">
        <f>(1/8+1/24+0.01/1)^-1</f>
        <v>5.6603773584905657</v>
      </c>
      <c r="C14" t="s">
        <v>26</v>
      </c>
      <c r="D14" s="1"/>
    </row>
    <row r="15" spans="1:10">
      <c r="G15" t="s">
        <v>31</v>
      </c>
    </row>
    <row r="16" spans="1:10">
      <c r="A16" t="s">
        <v>16</v>
      </c>
    </row>
    <row r="17" spans="1:4">
      <c r="A17" t="s">
        <v>32</v>
      </c>
    </row>
    <row r="19" spans="1:4">
      <c r="A19" t="s">
        <v>17</v>
      </c>
      <c r="B19" t="s">
        <v>20</v>
      </c>
      <c r="C19" t="s">
        <v>23</v>
      </c>
      <c r="D19" t="s">
        <v>10</v>
      </c>
    </row>
    <row r="20" spans="1:4">
      <c r="A20">
        <v>0</v>
      </c>
      <c r="B20">
        <f>B3</f>
        <v>20</v>
      </c>
      <c r="C20">
        <v>0</v>
      </c>
      <c r="D20">
        <f>B11</f>
        <v>3.2531899965513547E-2</v>
      </c>
    </row>
    <row r="21" spans="1:4">
      <c r="A21">
        <f>A20+$B$12</f>
        <v>2</v>
      </c>
      <c r="B21">
        <f t="shared" ref="B21:B32" si="0">B20+C21</f>
        <v>21.712482408520334</v>
      </c>
      <c r="C21">
        <f t="shared" ref="C21:C59" si="1">($B$13*$B$12-$B$14*$B$9*(B20-$B$3)*$B$12)/(D20*$B$6)</f>
        <v>1.712482408520335</v>
      </c>
      <c r="D21">
        <f>($B$7*$B$10)/($B$5*(B21+273))</f>
        <v>3.234286723112987E-2</v>
      </c>
    </row>
    <row r="22" spans="1:4">
      <c r="A22">
        <f t="shared" ref="A22:A32" si="2">A21+$B$12</f>
        <v>4</v>
      </c>
      <c r="B22">
        <f t="shared" si="0"/>
        <v>23.059299753052045</v>
      </c>
      <c r="C22">
        <f t="shared" si="1"/>
        <v>1.3468173445317104</v>
      </c>
      <c r="D22">
        <f t="shared" ref="D22:D59" si="3">($B$7*$B$10)/($B$5*(B22+273))</f>
        <v>3.2195734766130094E-2</v>
      </c>
    </row>
    <row r="23" spans="1:4">
      <c r="A23">
        <f t="shared" si="2"/>
        <v>6</v>
      </c>
      <c r="B23">
        <f t="shared" si="0"/>
        <v>24.115465192401313</v>
      </c>
      <c r="C23">
        <f t="shared" si="1"/>
        <v>1.0561654393492688</v>
      </c>
      <c r="D23">
        <f t="shared" si="3"/>
        <v>3.2081287602188556E-2</v>
      </c>
    </row>
    <row r="24" spans="1:4">
      <c r="A24">
        <f t="shared" si="2"/>
        <v>8</v>
      </c>
      <c r="B24">
        <f t="shared" si="0"/>
        <v>24.941814128839034</v>
      </c>
      <c r="C24">
        <f t="shared" si="1"/>
        <v>0.82634893643772278</v>
      </c>
      <c r="D24">
        <f t="shared" si="3"/>
        <v>3.199230936337661E-2</v>
      </c>
    </row>
    <row r="25" spans="1:4">
      <c r="A25">
        <f t="shared" si="2"/>
        <v>10</v>
      </c>
      <c r="B25">
        <f t="shared" si="0"/>
        <v>25.58719557873335</v>
      </c>
      <c r="C25">
        <f t="shared" si="1"/>
        <v>0.64538144989431445</v>
      </c>
      <c r="D25">
        <f t="shared" si="3"/>
        <v>3.1923159569587273E-2</v>
      </c>
    </row>
    <row r="26" spans="1:4">
      <c r="A26">
        <f t="shared" si="2"/>
        <v>12</v>
      </c>
      <c r="B26">
        <f t="shared" si="0"/>
        <v>26.090533760775614</v>
      </c>
      <c r="C26">
        <f t="shared" si="1"/>
        <v>0.50333818204226421</v>
      </c>
      <c r="D26">
        <f t="shared" si="3"/>
        <v>3.1869436220670948E-2</v>
      </c>
    </row>
    <row r="27" spans="1:4">
      <c r="A27">
        <f t="shared" si="2"/>
        <v>14</v>
      </c>
      <c r="B27">
        <f t="shared" si="0"/>
        <v>26.482660867937632</v>
      </c>
      <c r="C27">
        <f t="shared" si="1"/>
        <v>0.39212710716201649</v>
      </c>
      <c r="D27">
        <f t="shared" si="3"/>
        <v>3.1827708029142671E-2</v>
      </c>
    </row>
    <row r="28" spans="1:4">
      <c r="A28">
        <f t="shared" si="2"/>
        <v>16</v>
      </c>
      <c r="B28">
        <f t="shared" si="0"/>
        <v>26.78788728279704</v>
      </c>
      <c r="C28">
        <f t="shared" si="1"/>
        <v>0.30522641485940744</v>
      </c>
      <c r="D28">
        <f t="shared" si="3"/>
        <v>3.1795302926645105E-2</v>
      </c>
    </row>
    <row r="29" spans="1:4">
      <c r="A29">
        <f t="shared" si="2"/>
        <v>18</v>
      </c>
      <c r="B29">
        <f t="shared" si="0"/>
        <v>27.025312940149576</v>
      </c>
      <c r="C29">
        <f t="shared" si="1"/>
        <v>0.23742565735253376</v>
      </c>
      <c r="D29">
        <f t="shared" si="3"/>
        <v>3.1770141647338025E-2</v>
      </c>
    </row>
    <row r="30" spans="1:4">
      <c r="A30">
        <f t="shared" si="2"/>
        <v>20</v>
      </c>
      <c r="B30">
        <f t="shared" si="0"/>
        <v>27.209902699336499</v>
      </c>
      <c r="C30">
        <f t="shared" si="1"/>
        <v>0.18458975918692361</v>
      </c>
      <c r="D30">
        <f t="shared" si="3"/>
        <v>3.1750607172481314E-2</v>
      </c>
    </row>
    <row r="31" spans="1:4">
      <c r="A31">
        <f t="shared" si="2"/>
        <v>22</v>
      </c>
      <c r="B31">
        <f t="shared" si="0"/>
        <v>27.35335649552102</v>
      </c>
      <c r="C31">
        <f t="shared" si="1"/>
        <v>0.14345379618451881</v>
      </c>
      <c r="D31">
        <f t="shared" si="3"/>
        <v>3.173544255044012E-2</v>
      </c>
    </row>
    <row r="32" spans="1:4">
      <c r="A32">
        <f t="shared" si="2"/>
        <v>24</v>
      </c>
      <c r="B32">
        <f t="shared" si="0"/>
        <v>27.464806479001521</v>
      </c>
      <c r="C32">
        <f t="shared" si="1"/>
        <v>0.11144998348050236</v>
      </c>
      <c r="D32">
        <f t="shared" si="3"/>
        <v>3.1723671073476019E-2</v>
      </c>
    </row>
    <row r="33" spans="1:4">
      <c r="A33">
        <f t="shared" ref="A33:A42" si="4">A32+$B$12</f>
        <v>26</v>
      </c>
      <c r="B33">
        <f t="shared" ref="B33:B42" si="5">B32+C33</f>
        <v>27.551371391001986</v>
      </c>
      <c r="C33">
        <f t="shared" si="1"/>
        <v>8.6564912000463901E-2</v>
      </c>
      <c r="D33">
        <f t="shared" si="3"/>
        <v>3.1714534010543659E-2</v>
      </c>
    </row>
    <row r="34" spans="1:4">
      <c r="A34">
        <f t="shared" si="4"/>
        <v>28</v>
      </c>
      <c r="B34">
        <f t="shared" si="5"/>
        <v>27.618594926925233</v>
      </c>
      <c r="C34">
        <f t="shared" si="1"/>
        <v>6.7223535923248909E-2</v>
      </c>
      <c r="D34">
        <f t="shared" si="3"/>
        <v>3.1707442090242233E-2</v>
      </c>
    </row>
    <row r="35" spans="1:4">
      <c r="A35">
        <f t="shared" si="4"/>
        <v>30</v>
      </c>
      <c r="B35">
        <f t="shared" si="5"/>
        <v>27.670790874747183</v>
      </c>
      <c r="C35">
        <f t="shared" si="1"/>
        <v>5.2195947821948467E-2</v>
      </c>
      <c r="D35">
        <f t="shared" si="3"/>
        <v>3.1701937731178638E-2</v>
      </c>
    </row>
    <row r="36" spans="1:4">
      <c r="A36">
        <f t="shared" si="4"/>
        <v>32</v>
      </c>
      <c r="B36">
        <f t="shared" si="5"/>
        <v>27.711313959831738</v>
      </c>
      <c r="C36">
        <f t="shared" si="1"/>
        <v>4.0523085084553739E-2</v>
      </c>
      <c r="D36">
        <f t="shared" si="3"/>
        <v>3.1697665659392887E-2</v>
      </c>
    </row>
    <row r="37" spans="1:4">
      <c r="A37">
        <f t="shared" si="4"/>
        <v>34</v>
      </c>
      <c r="B37">
        <f t="shared" si="5"/>
        <v>27.742771850968406</v>
      </c>
      <c r="C37">
        <f t="shared" si="1"/>
        <v>3.1457891136668588E-2</v>
      </c>
      <c r="D37">
        <f t="shared" si="3"/>
        <v>3.1694350062780333E-2</v>
      </c>
    </row>
    <row r="38" spans="1:4">
      <c r="A38">
        <f t="shared" si="4"/>
        <v>36</v>
      </c>
      <c r="B38">
        <f t="shared" si="5"/>
        <v>27.767190786749289</v>
      </c>
      <c r="C38">
        <f t="shared" si="1"/>
        <v>2.4418935780883534E-2</v>
      </c>
      <c r="D38">
        <f t="shared" si="3"/>
        <v>3.1691776835638182E-2</v>
      </c>
    </row>
    <row r="39" spans="1:4">
      <c r="A39">
        <f t="shared" si="4"/>
        <v>38</v>
      </c>
      <c r="B39">
        <f t="shared" si="5"/>
        <v>27.786144774218275</v>
      </c>
      <c r="C39">
        <f t="shared" si="1"/>
        <v>1.8953987468985533E-2</v>
      </c>
      <c r="D39">
        <f t="shared" si="3"/>
        <v>3.1689779783741177E-2</v>
      </c>
    </row>
    <row r="40" spans="1:4">
      <c r="A40">
        <f t="shared" si="4"/>
        <v>40</v>
      </c>
      <c r="B40">
        <f t="shared" si="5"/>
        <v>27.800856254742367</v>
      </c>
      <c r="C40">
        <f t="shared" si="1"/>
        <v>1.4711480524092187E-2</v>
      </c>
      <c r="D40">
        <f t="shared" si="3"/>
        <v>3.1688229909236476E-2</v>
      </c>
    </row>
    <row r="41" spans="1:4">
      <c r="A41">
        <f t="shared" si="4"/>
        <v>42</v>
      </c>
      <c r="B41">
        <f t="shared" si="5"/>
        <v>27.812274468032051</v>
      </c>
      <c r="C41">
        <f t="shared" si="1"/>
        <v>1.141821328968386E-2</v>
      </c>
      <c r="D41">
        <f t="shared" si="3"/>
        <v>3.1687027089409674E-2</v>
      </c>
    </row>
    <row r="42" spans="1:4">
      <c r="A42">
        <f t="shared" si="4"/>
        <v>44</v>
      </c>
      <c r="B42">
        <f t="shared" si="5"/>
        <v>27.821136412777768</v>
      </c>
      <c r="C42">
        <f t="shared" si="1"/>
        <v>8.8619447457184211E-3</v>
      </c>
      <c r="D42">
        <f t="shared" si="3"/>
        <v>3.1686093615496999E-2</v>
      </c>
    </row>
    <row r="43" spans="1:4">
      <c r="A43">
        <f t="shared" ref="A43:A59" si="6">A42+$B$12</f>
        <v>46</v>
      </c>
      <c r="B43">
        <f t="shared" ref="B43:B59" si="7">B42+C43</f>
        <v>27.828014243412976</v>
      </c>
      <c r="C43">
        <f t="shared" si="1"/>
        <v>6.8778306352085088E-3</v>
      </c>
      <c r="D43">
        <f t="shared" si="3"/>
        <v>3.1685369176365476E-2</v>
      </c>
    </row>
    <row r="44" spans="1:4">
      <c r="A44">
        <f t="shared" si="6"/>
        <v>48</v>
      </c>
      <c r="B44">
        <f t="shared" si="7"/>
        <v>27.833352105642248</v>
      </c>
      <c r="C44">
        <f t="shared" si="1"/>
        <v>5.337862229271806E-3</v>
      </c>
      <c r="D44">
        <f t="shared" si="3"/>
        <v>3.1684806964316296E-2</v>
      </c>
    </row>
    <row r="45" spans="1:4">
      <c r="A45">
        <f t="shared" si="6"/>
        <v>50</v>
      </c>
      <c r="B45">
        <f t="shared" si="7"/>
        <v>27.837494754809033</v>
      </c>
      <c r="C45">
        <f t="shared" si="1"/>
        <v>4.142649166785038E-3</v>
      </c>
      <c r="D45">
        <f t="shared" si="3"/>
        <v>3.1684370652216048E-2</v>
      </c>
    </row>
    <row r="46" spans="1:4">
      <c r="A46">
        <f t="shared" si="6"/>
        <v>52</v>
      </c>
      <c r="B46">
        <f t="shared" si="7"/>
        <v>27.840709784596612</v>
      </c>
      <c r="C46">
        <f t="shared" si="1"/>
        <v>3.2150297875788501E-3</v>
      </c>
      <c r="D46">
        <f t="shared" si="3"/>
        <v>3.1684032047126595E-2</v>
      </c>
    </row>
    <row r="47" spans="1:4">
      <c r="A47">
        <f t="shared" si="6"/>
        <v>54</v>
      </c>
      <c r="B47">
        <f t="shared" si="7"/>
        <v>27.84320488934112</v>
      </c>
      <c r="C47">
        <f t="shared" si="1"/>
        <v>2.4951047445084676E-3</v>
      </c>
      <c r="D47">
        <f t="shared" si="3"/>
        <v>3.1683769269116653E-2</v>
      </c>
    </row>
    <row r="48" spans="1:4">
      <c r="A48">
        <f t="shared" si="6"/>
        <v>56</v>
      </c>
      <c r="B48">
        <f t="shared" si="7"/>
        <v>27.845141267540129</v>
      </c>
      <c r="C48">
        <f t="shared" si="1"/>
        <v>1.9363781990076304E-3</v>
      </c>
      <c r="D48">
        <f t="shared" si="3"/>
        <v>3.1683565337752434E-2</v>
      </c>
    </row>
    <row r="49" spans="1:4">
      <c r="A49">
        <f t="shared" si="6"/>
        <v>58</v>
      </c>
      <c r="B49">
        <f t="shared" si="7"/>
        <v>27.846644027935479</v>
      </c>
      <c r="C49">
        <f t="shared" si="1"/>
        <v>1.5027603953517369E-3</v>
      </c>
      <c r="D49">
        <f t="shared" si="3"/>
        <v>3.1683407075035808E-2</v>
      </c>
    </row>
    <row r="50" spans="1:4">
      <c r="A50">
        <f t="shared" si="6"/>
        <v>60</v>
      </c>
      <c r="B50">
        <f t="shared" si="7"/>
        <v>27.847810267752518</v>
      </c>
      <c r="C50">
        <f t="shared" si="1"/>
        <v>1.1662398170390544E-3</v>
      </c>
      <c r="D50">
        <f t="shared" si="3"/>
        <v>3.1683284253962801E-2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vita</dc:creator>
  <cp:lastModifiedBy>de vita</cp:lastModifiedBy>
  <cp:lastPrinted>2019-02-10T15:43:11Z</cp:lastPrinted>
  <dcterms:created xsi:type="dcterms:W3CDTF">2019-02-08T17:51:06Z</dcterms:created>
  <dcterms:modified xsi:type="dcterms:W3CDTF">2019-02-10T15:44:29Z</dcterms:modified>
</cp:coreProperties>
</file>