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0452" windowHeight="8448"/>
  </bookViews>
  <sheets>
    <sheet name="Foglio1 (2)" sheetId="4" r:id="rId1"/>
    <sheet name="Foglio1" sheetId="1" r:id="rId2"/>
    <sheet name="Foglio2" sheetId="2" r:id="rId3"/>
    <sheet name="Foglio3" sheetId="3" r:id="rId4"/>
  </sheets>
  <calcPr calcId="125725"/>
  <fileRecoveryPr repairLoad="1"/>
</workbook>
</file>

<file path=xl/calcChain.xml><?xml version="1.0" encoding="utf-8"?>
<calcChain xmlns="http://schemas.openxmlformats.org/spreadsheetml/2006/main">
  <c r="B18" i="4"/>
  <c r="B17"/>
  <c r="B16"/>
  <c r="B15"/>
  <c r="B30"/>
  <c r="B22"/>
  <c r="B13"/>
  <c r="D11"/>
  <c r="B11"/>
  <c r="B28" s="1"/>
  <c r="D10"/>
  <c r="B34" i="1"/>
  <c r="B41" s="1"/>
  <c r="D41" s="1"/>
  <c r="D42" s="1"/>
  <c r="B32"/>
  <c r="B26"/>
  <c r="B22"/>
  <c r="B21"/>
  <c r="F11"/>
  <c r="D11"/>
  <c r="D9"/>
  <c r="B20"/>
  <c r="B18"/>
  <c r="B11"/>
  <c r="B12" s="1"/>
  <c r="B15" s="1"/>
  <c r="B16" s="1"/>
  <c r="B37" i="4" l="1"/>
  <c r="D37" s="1"/>
  <c r="D38" s="1"/>
  <c r="B14"/>
</calcChain>
</file>

<file path=xl/sharedStrings.xml><?xml version="1.0" encoding="utf-8"?>
<sst xmlns="http://schemas.openxmlformats.org/spreadsheetml/2006/main" count="115" uniqueCount="62">
  <si>
    <t>nelle aule scolastiche dati della Sanità pubblica ci forniscono dati scientifici che quantificano l’indoor ambientale</t>
  </si>
  <si>
    <t>nelle aule scolastiche dovuto essenzialmente da CO2 espirata di studenti dei corsi superiori aventi un’età</t>
  </si>
  <si>
    <t>compresa tra 17..20 nell’intorno di 24 ..30 L/h , con una media di 27 L/h indicato come fattore “K”.</t>
  </si>
  <si>
    <t>ro CO2</t>
  </si>
  <si>
    <t>gr/L</t>
  </si>
  <si>
    <t>L/h</t>
  </si>
  <si>
    <t>gr/h</t>
  </si>
  <si>
    <t>emissione CO2 a persona</t>
  </si>
  <si>
    <t>totale CO2 classe</t>
  </si>
  <si>
    <t>ro aria</t>
  </si>
  <si>
    <t>gr/m3</t>
  </si>
  <si>
    <t>Kg/m3</t>
  </si>
  <si>
    <t>a 20°C</t>
  </si>
  <si>
    <t>Aria rinno per la CO2</t>
  </si>
  <si>
    <t>Kg/h</t>
  </si>
  <si>
    <t>m3/h</t>
  </si>
  <si>
    <t>La produzione di CO2 cad alunno costituisce un dato interessante per determinare la quantità di aria di ricambio</t>
  </si>
  <si>
    <t>Produzione oraria di CO2</t>
  </si>
  <si>
    <t>Aria di rinnovo</t>
  </si>
  <si>
    <t>Volume del locale</t>
  </si>
  <si>
    <t>m3</t>
  </si>
  <si>
    <t>Concetraz. In volume</t>
  </si>
  <si>
    <t>ppm</t>
  </si>
  <si>
    <t>ppmv</t>
  </si>
  <si>
    <t>g/h</t>
  </si>
  <si>
    <t>??</t>
  </si>
  <si>
    <t>Limite concentrazione CO2</t>
  </si>
  <si>
    <t>sul Volume della stanza</t>
  </si>
  <si>
    <t>consigliati x benessere</t>
  </si>
  <si>
    <t>peso molare aria e CO2</t>
  </si>
  <si>
    <t>num. persone</t>
  </si>
  <si>
    <t>Concentrazione CO2 dop 1h</t>
  </si>
  <si>
    <t>Concetraz. In massa</t>
  </si>
  <si>
    <t>g</t>
  </si>
  <si>
    <t>1 m3 di aria pesa</t>
  </si>
  <si>
    <t>mg/m³</t>
  </si>
  <si>
    <t>24,36 gr/mole  / 44 gr/mole</t>
  </si>
  <si>
    <t>concentrazione inquinante all'esterno</t>
  </si>
  <si>
    <t>g massa di inquinante generata al'linterno (tasso di produzione)</t>
  </si>
  <si>
    <t>Q portata di aria di rinnovo minima</t>
  </si>
  <si>
    <t>concentrazione inquinante all'interno desiderata</t>
  </si>
  <si>
    <t>c out</t>
  </si>
  <si>
    <t>c in</t>
  </si>
  <si>
    <t>a persona</t>
  </si>
  <si>
    <t>l/s a persona</t>
  </si>
  <si>
    <t>Unità di misura e conversione degli inquinanti presenti in ambiente</t>
  </si>
  <si>
    <t>1 parte per milione in vol. di (CO2) = 1 ppmv</t>
  </si>
  <si>
    <t>Portata minima aria rinnovo pet garantire la concentrazione cin di inquinante</t>
  </si>
  <si>
    <t>CO2 emessa nell'ambiente dagli occupanti</t>
  </si>
  <si>
    <t>densità CO2</t>
  </si>
  <si>
    <t>ppmp</t>
  </si>
  <si>
    <t>Kg/m3  a 20°C</t>
  </si>
  <si>
    <t>24,36 gr/mole  e  44 gr/mole</t>
  </si>
  <si>
    <t>tipica concentrazione CO2 in aria esterna</t>
  </si>
  <si>
    <t>nelle aule scolastiche.I dati della Sanità pubblica ci forniscono dati scientifici che quantificano l’indoor ambientale</t>
  </si>
  <si>
    <t>compresa tra 17..20 nell’intorno di 24 ..30 L/h , con una media di 27 L/h.</t>
  </si>
  <si>
    <t>RINNOVO ARIA PER GARANTIRE BENESSERE PERSONE</t>
  </si>
  <si>
    <t>Limite concentrazione CO2 al chiuso</t>
  </si>
  <si>
    <t>(meglio 1000 !!!)</t>
  </si>
  <si>
    <t>concentrazione CO2 desiderata all'interno</t>
  </si>
  <si>
    <t>A regime</t>
  </si>
  <si>
    <t>Q portata di aria di rinnovo minima a regime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</si>
</sst>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472440</xdr:colOff>
      <xdr:row>19</xdr:row>
      <xdr:rowOff>15240</xdr:rowOff>
    </xdr:from>
    <xdr:to>
      <xdr:col>8</xdr:col>
      <xdr:colOff>299085</xdr:colOff>
      <xdr:row>20</xdr:row>
      <xdr:rowOff>171450</xdr:rowOff>
    </xdr:to>
    <xdr:pic>
      <xdr:nvPicPr>
        <xdr:cNvPr id="2" name="Picture 1" descr="pp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21480" y="3307080"/>
          <a:ext cx="2120265" cy="3848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205740</xdr:colOff>
      <xdr:row>31</xdr:row>
      <xdr:rowOff>15240</xdr:rowOff>
    </xdr:from>
    <xdr:to>
      <xdr:col>0</xdr:col>
      <xdr:colOff>1371600</xdr:colOff>
      <xdr:row>33</xdr:row>
      <xdr:rowOff>60960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" y="5684520"/>
          <a:ext cx="1165860" cy="502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205740</xdr:colOff>
      <xdr:row>35</xdr:row>
      <xdr:rowOff>22860</xdr:rowOff>
    </xdr:from>
    <xdr:to>
      <xdr:col>0</xdr:col>
      <xdr:colOff>1219200</xdr:colOff>
      <xdr:row>37</xdr:row>
      <xdr:rowOff>76200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5740" y="6240780"/>
          <a:ext cx="1013460" cy="510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16</xdr:row>
      <xdr:rowOff>76200</xdr:rowOff>
    </xdr:from>
    <xdr:to>
      <xdr:col>5</xdr:col>
      <xdr:colOff>144780</xdr:colOff>
      <xdr:row>18</xdr:row>
      <xdr:rowOff>160020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31820" y="2819400"/>
          <a:ext cx="1546860" cy="541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</xdr:colOff>
      <xdr:row>19</xdr:row>
      <xdr:rowOff>99060</xdr:rowOff>
    </xdr:from>
    <xdr:to>
      <xdr:col>9</xdr:col>
      <xdr:colOff>47625</xdr:colOff>
      <xdr:row>21</xdr:row>
      <xdr:rowOff>118110</xdr:rowOff>
    </xdr:to>
    <xdr:pic>
      <xdr:nvPicPr>
        <xdr:cNvPr id="1025" name="Picture 1" descr="pp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3920" y="3573780"/>
          <a:ext cx="2120265" cy="3848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</xdr:row>
      <xdr:rowOff>167640</xdr:rowOff>
    </xdr:from>
    <xdr:to>
      <xdr:col>0</xdr:col>
      <xdr:colOff>1165860</xdr:colOff>
      <xdr:row>37</xdr:row>
      <xdr:rowOff>121920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6385560"/>
          <a:ext cx="1165860" cy="502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53340</xdr:colOff>
      <xdr:row>39</xdr:row>
      <xdr:rowOff>76200</xdr:rowOff>
    </xdr:from>
    <xdr:to>
      <xdr:col>0</xdr:col>
      <xdr:colOff>1066800</xdr:colOff>
      <xdr:row>42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340" y="7208520"/>
          <a:ext cx="1013460" cy="510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609600</xdr:colOff>
      <xdr:row>24</xdr:row>
      <xdr:rowOff>0</xdr:rowOff>
    </xdr:from>
    <xdr:to>
      <xdr:col>7</xdr:col>
      <xdr:colOff>358140</xdr:colOff>
      <xdr:row>26</xdr:row>
      <xdr:rowOff>175260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95800" y="4389120"/>
          <a:ext cx="1546860" cy="541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B9" sqref="B9"/>
    </sheetView>
  </sheetViews>
  <sheetFormatPr defaultRowHeight="14.4"/>
  <cols>
    <col min="1" max="1" width="30.5546875" customWidth="1"/>
    <col min="2" max="2" width="13.21875" customWidth="1"/>
    <col min="4" max="4" width="9" customWidth="1"/>
    <col min="5" max="5" width="11.44140625" customWidth="1"/>
    <col min="7" max="7" width="5.88671875" customWidth="1"/>
    <col min="8" max="8" width="7.21875" customWidth="1"/>
  </cols>
  <sheetData>
    <row r="1" spans="1:10" ht="18">
      <c r="A1" s="3" t="s">
        <v>56</v>
      </c>
      <c r="B1" s="4"/>
      <c r="C1" s="4"/>
      <c r="D1" s="4"/>
      <c r="E1" s="4"/>
      <c r="F1" s="4"/>
      <c r="G1" s="4"/>
      <c r="H1" s="4"/>
      <c r="I1" s="4"/>
      <c r="J1" s="4"/>
    </row>
    <row r="2" spans="1:10" ht="18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</row>
    <row r="3" spans="1:10" ht="18">
      <c r="A3" s="4" t="s">
        <v>54</v>
      </c>
      <c r="B3" s="4"/>
      <c r="C3" s="4"/>
      <c r="D3" s="4"/>
      <c r="E3" s="4"/>
      <c r="F3" s="4"/>
      <c r="G3" s="4"/>
      <c r="H3" s="4"/>
      <c r="I3" s="4"/>
      <c r="J3" s="4"/>
    </row>
    <row r="4" spans="1:10" ht="18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ht="18">
      <c r="A5" s="4" t="s">
        <v>55</v>
      </c>
      <c r="B5" s="4"/>
      <c r="C5" s="4"/>
      <c r="D5" s="4"/>
      <c r="E5" s="4"/>
      <c r="F5" s="4"/>
      <c r="G5" s="4"/>
      <c r="H5" s="4"/>
      <c r="I5" s="4"/>
      <c r="J5" s="4"/>
    </row>
    <row r="6" spans="1:10" ht="18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8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</row>
    <row r="8" spans="1:10" ht="18">
      <c r="A8" s="4" t="s">
        <v>30</v>
      </c>
      <c r="B8" s="5">
        <v>26</v>
      </c>
      <c r="C8" s="4"/>
      <c r="D8" s="4"/>
      <c r="E8" s="4"/>
      <c r="F8" s="4"/>
      <c r="G8" s="4"/>
      <c r="H8" s="4"/>
      <c r="I8" s="4"/>
      <c r="J8" s="4"/>
    </row>
    <row r="9" spans="1:10" ht="18">
      <c r="A9" s="4" t="s">
        <v>49</v>
      </c>
      <c r="B9" s="5">
        <v>1.84</v>
      </c>
      <c r="C9" s="4" t="s">
        <v>4</v>
      </c>
      <c r="D9" s="4" t="s">
        <v>51</v>
      </c>
      <c r="E9" s="4"/>
      <c r="F9" s="4"/>
      <c r="G9" s="4"/>
      <c r="H9" s="4"/>
      <c r="I9" s="4"/>
      <c r="J9" s="4"/>
    </row>
    <row r="10" spans="1:10" ht="18">
      <c r="A10" s="4" t="s">
        <v>7</v>
      </c>
      <c r="B10" s="5">
        <v>27</v>
      </c>
      <c r="C10" s="4" t="s">
        <v>5</v>
      </c>
      <c r="D10" s="4">
        <f>B10*B9</f>
        <v>49.68</v>
      </c>
      <c r="E10" s="4" t="s">
        <v>6</v>
      </c>
      <c r="F10" s="4"/>
      <c r="G10" s="4"/>
      <c r="H10" s="4"/>
      <c r="I10" s="4"/>
      <c r="J10" s="4"/>
    </row>
    <row r="11" spans="1:10" ht="18">
      <c r="A11" s="4" t="s">
        <v>8</v>
      </c>
      <c r="B11" s="5">
        <f>B10*B8*B9</f>
        <v>1291.68</v>
      </c>
      <c r="C11" s="4" t="s">
        <v>6</v>
      </c>
      <c r="D11" s="4">
        <f>B8*B10</f>
        <v>702</v>
      </c>
      <c r="E11" s="4" t="s">
        <v>5</v>
      </c>
      <c r="F11" s="4"/>
      <c r="G11" s="4"/>
      <c r="H11" s="4"/>
      <c r="I11" s="4"/>
      <c r="J11" s="4"/>
    </row>
    <row r="12" spans="1:10" ht="18">
      <c r="A12" s="4"/>
      <c r="B12" s="5"/>
      <c r="C12" s="4"/>
      <c r="D12" s="4"/>
      <c r="E12" s="4"/>
      <c r="F12" s="4"/>
      <c r="G12" s="4"/>
      <c r="H12" s="4"/>
      <c r="I12" s="4"/>
      <c r="J12" s="4"/>
    </row>
    <row r="13" spans="1:10" ht="18">
      <c r="A13" s="4" t="s">
        <v>19</v>
      </c>
      <c r="B13" s="5">
        <f>9*6*3.5</f>
        <v>189</v>
      </c>
      <c r="C13" s="4" t="s">
        <v>20</v>
      </c>
      <c r="D13" s="4"/>
      <c r="E13" s="4"/>
      <c r="F13" s="4"/>
      <c r="G13" s="4"/>
      <c r="H13" s="4"/>
      <c r="I13" s="4"/>
      <c r="J13" s="4"/>
    </row>
    <row r="14" spans="1:10" ht="18">
      <c r="A14" s="4" t="s">
        <v>31</v>
      </c>
      <c r="B14" s="5">
        <f>B11/B13</f>
        <v>6.8342857142857145</v>
      </c>
      <c r="C14" s="4" t="s">
        <v>10</v>
      </c>
      <c r="D14" s="4"/>
      <c r="E14" s="4"/>
      <c r="F14" s="4"/>
      <c r="G14" s="4"/>
      <c r="H14" s="4"/>
      <c r="I14" s="4"/>
      <c r="J14" s="4"/>
    </row>
    <row r="15" spans="1:10" ht="18">
      <c r="A15" s="4" t="s">
        <v>23</v>
      </c>
      <c r="B15" s="5">
        <f>B14/C25*1000</f>
        <v>3784.2113589621899</v>
      </c>
      <c r="C15" s="4"/>
      <c r="D15" s="4" t="s">
        <v>29</v>
      </c>
      <c r="E15" s="4"/>
      <c r="F15" s="4"/>
      <c r="G15" s="4"/>
      <c r="H15" s="4"/>
      <c r="I15" s="4"/>
      <c r="J15" s="4"/>
    </row>
    <row r="16" spans="1:10" ht="18">
      <c r="A16" s="4" t="s">
        <v>50</v>
      </c>
      <c r="B16" s="5">
        <f>B15*44/24.36</f>
        <v>6835.1929308019844</v>
      </c>
      <c r="C16" s="4"/>
      <c r="D16" s="4" t="s">
        <v>52</v>
      </c>
      <c r="E16" s="4"/>
      <c r="F16" s="4"/>
      <c r="G16" s="4"/>
      <c r="H16" s="4"/>
      <c r="I16" s="4"/>
      <c r="J16" s="4"/>
    </row>
    <row r="17" spans="1:10" ht="18">
      <c r="A17" s="4" t="s">
        <v>32</v>
      </c>
      <c r="B17" s="5">
        <f>(B14/1000)*10^6</f>
        <v>6834.2857142857147</v>
      </c>
      <c r="C17" s="4" t="s">
        <v>22</v>
      </c>
      <c r="D17" s="4"/>
      <c r="E17" s="4"/>
      <c r="F17" s="4"/>
      <c r="G17" s="4"/>
      <c r="H17" s="4"/>
      <c r="I17" s="4"/>
      <c r="J17" s="4"/>
    </row>
    <row r="18" spans="1:10" ht="18">
      <c r="A18" s="4" t="s">
        <v>21</v>
      </c>
      <c r="B18" s="5">
        <f>(24.36/44)*B17</f>
        <v>3783.7090909090907</v>
      </c>
      <c r="C18" s="4" t="s">
        <v>23</v>
      </c>
      <c r="D18" s="4"/>
      <c r="E18" s="4"/>
      <c r="F18" s="4"/>
      <c r="G18" s="4"/>
      <c r="H18" s="4"/>
      <c r="I18" s="4"/>
      <c r="J18" s="4"/>
    </row>
    <row r="19" spans="1:10" ht="18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8">
      <c r="A20" s="3" t="s">
        <v>57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ht="18">
      <c r="A21" s="4" t="s">
        <v>28</v>
      </c>
      <c r="B21" s="5">
        <v>1500</v>
      </c>
      <c r="C21" s="4" t="s">
        <v>23</v>
      </c>
      <c r="D21" s="4"/>
      <c r="E21" s="4"/>
      <c r="F21" s="4"/>
      <c r="G21" s="4"/>
      <c r="H21" s="4"/>
      <c r="I21" s="4"/>
      <c r="J21" s="4"/>
    </row>
    <row r="22" spans="1:10" ht="18">
      <c r="A22" s="4" t="s">
        <v>58</v>
      </c>
      <c r="B22" s="5">
        <f>B21*(44/24.36)</f>
        <v>2709.3596059113302</v>
      </c>
      <c r="C22" s="4" t="s">
        <v>22</v>
      </c>
      <c r="D22" s="4"/>
      <c r="E22" s="4"/>
      <c r="F22" s="4"/>
      <c r="G22" s="4"/>
      <c r="H22" s="4"/>
      <c r="I22" s="4"/>
      <c r="J22" s="4"/>
    </row>
    <row r="23" spans="1:10" ht="18">
      <c r="A23" s="4"/>
      <c r="B23" s="5"/>
      <c r="C23" s="4"/>
      <c r="D23" s="4"/>
      <c r="E23" s="4"/>
      <c r="F23" s="4"/>
      <c r="G23" s="4"/>
      <c r="H23" s="4"/>
      <c r="I23" s="4"/>
      <c r="J23" s="4"/>
    </row>
    <row r="24" spans="1:10" ht="18">
      <c r="A24" s="4" t="s">
        <v>45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ht="18">
      <c r="A25" s="4" t="s">
        <v>46</v>
      </c>
      <c r="B25" s="4"/>
      <c r="C25" s="6">
        <v>1.806</v>
      </c>
      <c r="D25" s="4" t="s">
        <v>35</v>
      </c>
      <c r="E25" s="4"/>
      <c r="F25" s="4"/>
      <c r="G25" s="4"/>
      <c r="H25" s="4"/>
      <c r="I25" s="4"/>
      <c r="J25" s="4"/>
    </row>
    <row r="26" spans="1:10" ht="18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18">
      <c r="A27" s="4" t="s">
        <v>47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ht="18">
      <c r="A28" s="4" t="s">
        <v>33</v>
      </c>
      <c r="B28" s="5">
        <f>B11</f>
        <v>1291.68</v>
      </c>
      <c r="C28" s="4" t="s">
        <v>6</v>
      </c>
      <c r="D28" s="4" t="s">
        <v>48</v>
      </c>
      <c r="E28" s="4"/>
      <c r="F28" s="4"/>
      <c r="G28" s="4"/>
      <c r="H28" s="4"/>
      <c r="I28" s="4"/>
      <c r="J28" s="4"/>
    </row>
    <row r="29" spans="1:10" ht="18">
      <c r="A29" s="4" t="s">
        <v>41</v>
      </c>
      <c r="B29" s="4">
        <v>0.7</v>
      </c>
      <c r="C29" s="4" t="s">
        <v>10</v>
      </c>
      <c r="D29" s="4" t="s">
        <v>53</v>
      </c>
      <c r="E29" s="4"/>
      <c r="F29" s="4"/>
      <c r="G29" s="4"/>
      <c r="H29" s="4"/>
      <c r="I29" s="4"/>
      <c r="J29" s="4"/>
    </row>
    <row r="30" spans="1:10" ht="18">
      <c r="A30" s="4" t="s">
        <v>42</v>
      </c>
      <c r="B30" s="6">
        <f>B21*C25/1000</f>
        <v>2.7090000000000001</v>
      </c>
      <c r="C30" s="4" t="s">
        <v>10</v>
      </c>
      <c r="D30" s="4" t="s">
        <v>59</v>
      </c>
      <c r="E30" s="4"/>
      <c r="F30" s="4"/>
      <c r="G30" s="4"/>
      <c r="H30" s="4"/>
      <c r="I30" s="4"/>
      <c r="J30" s="4"/>
    </row>
    <row r="31" spans="1:10" ht="18">
      <c r="A31" s="4" t="s">
        <v>60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18">
      <c r="A32" s="4"/>
      <c r="B32" s="4" t="s">
        <v>40</v>
      </c>
      <c r="C32" s="4"/>
      <c r="D32" s="4"/>
      <c r="E32" s="4"/>
      <c r="F32" s="4"/>
      <c r="G32" s="4"/>
      <c r="H32" s="4"/>
      <c r="I32" s="4"/>
      <c r="J32" s="4"/>
    </row>
    <row r="33" spans="1:10" ht="18">
      <c r="A33" s="4"/>
      <c r="B33" s="4" t="s">
        <v>37</v>
      </c>
      <c r="C33" s="4"/>
      <c r="D33" s="4"/>
      <c r="E33" s="4"/>
      <c r="F33" s="4"/>
      <c r="G33" s="4"/>
      <c r="H33" s="4"/>
      <c r="I33" s="4"/>
      <c r="J33" s="4"/>
    </row>
    <row r="34" spans="1:10" ht="18">
      <c r="A34" s="4"/>
      <c r="B34" s="4" t="s">
        <v>38</v>
      </c>
      <c r="C34" s="4"/>
      <c r="D34" s="4"/>
      <c r="E34" s="4"/>
      <c r="F34" s="4"/>
      <c r="G34" s="4"/>
      <c r="H34" s="4"/>
      <c r="I34" s="4"/>
      <c r="J34" s="4"/>
    </row>
    <row r="35" spans="1:10" ht="18">
      <c r="A35" s="4" t="s">
        <v>61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ht="18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8">
      <c r="A37" s="4"/>
      <c r="B37" s="5">
        <f>B28/(B30-B29)</f>
        <v>642.94673967147833</v>
      </c>
      <c r="C37" s="4" t="s">
        <v>15</v>
      </c>
      <c r="D37" s="5">
        <f>B37/B8</f>
        <v>24.728720756595319</v>
      </c>
      <c r="E37" s="4" t="s">
        <v>43</v>
      </c>
      <c r="F37" s="4"/>
      <c r="G37" s="4"/>
      <c r="H37" s="4"/>
      <c r="I37" s="4"/>
      <c r="J37" s="4"/>
    </row>
    <row r="38" spans="1:10">
      <c r="D38" s="1">
        <f>D37/3.6</f>
        <v>6.8690890990542552</v>
      </c>
      <c r="E38" t="s">
        <v>44</v>
      </c>
    </row>
  </sheetData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D33" sqref="D33"/>
    </sheetView>
  </sheetViews>
  <sheetFormatPr defaultRowHeight="14.4"/>
  <cols>
    <col min="1" max="1" width="23.5546875" customWidth="1"/>
    <col min="2" max="2" width="13.21875" customWidth="1"/>
    <col min="4" max="4" width="15" customWidth="1"/>
    <col min="5" max="5" width="11.44140625" customWidth="1"/>
    <col min="7" max="7" width="5.88671875" customWidth="1"/>
    <col min="8" max="8" width="7.21875" customWidth="1"/>
  </cols>
  <sheetData>
    <row r="1" spans="1:7">
      <c r="A1" t="s">
        <v>16</v>
      </c>
    </row>
    <row r="2" spans="1:7">
      <c r="A2" t="s">
        <v>0</v>
      </c>
    </row>
    <row r="3" spans="1:7">
      <c r="A3" t="s">
        <v>1</v>
      </c>
    </row>
    <row r="4" spans="1:7">
      <c r="A4" t="s">
        <v>2</v>
      </c>
    </row>
    <row r="6" spans="1:7">
      <c r="A6" t="s">
        <v>17</v>
      </c>
    </row>
    <row r="7" spans="1:7">
      <c r="A7" t="s">
        <v>30</v>
      </c>
      <c r="B7" s="1">
        <v>26</v>
      </c>
    </row>
    <row r="8" spans="1:7">
      <c r="A8" t="s">
        <v>3</v>
      </c>
      <c r="B8" s="1">
        <v>1.84</v>
      </c>
      <c r="C8" t="s">
        <v>4</v>
      </c>
      <c r="D8" t="s">
        <v>11</v>
      </c>
      <c r="E8" t="s">
        <v>12</v>
      </c>
    </row>
    <row r="9" spans="1:7">
      <c r="A9" t="s">
        <v>7</v>
      </c>
      <c r="B9" s="1">
        <v>27</v>
      </c>
      <c r="C9" t="s">
        <v>5</v>
      </c>
      <c r="D9">
        <f>B9*B8</f>
        <v>49.68</v>
      </c>
      <c r="E9" t="s">
        <v>6</v>
      </c>
    </row>
    <row r="10" spans="1:7">
      <c r="B10" s="1">
        <v>23</v>
      </c>
      <c r="C10" t="s">
        <v>24</v>
      </c>
      <c r="D10" t="s">
        <v>25</v>
      </c>
    </row>
    <row r="11" spans="1:7">
      <c r="A11" t="s">
        <v>8</v>
      </c>
      <c r="B11" s="1">
        <f>B9*B7*B8</f>
        <v>1291.68</v>
      </c>
      <c r="C11" t="s">
        <v>6</v>
      </c>
      <c r="D11">
        <f>B7*B9</f>
        <v>702</v>
      </c>
      <c r="E11" t="s">
        <v>5</v>
      </c>
      <c r="F11">
        <f>D11/1000</f>
        <v>0.70199999999999996</v>
      </c>
      <c r="G11" t="s">
        <v>15</v>
      </c>
    </row>
    <row r="12" spans="1:7">
      <c r="B12" s="1">
        <f>B11/1000</f>
        <v>1.2916800000000002</v>
      </c>
      <c r="C12" t="s">
        <v>14</v>
      </c>
    </row>
    <row r="13" spans="1:7">
      <c r="A13" t="s">
        <v>18</v>
      </c>
      <c r="B13" s="1"/>
    </row>
    <row r="14" spans="1:7">
      <c r="A14" t="s">
        <v>9</v>
      </c>
      <c r="B14" s="1">
        <v>1.2</v>
      </c>
      <c r="C14" t="s">
        <v>11</v>
      </c>
    </row>
    <row r="15" spans="1:7">
      <c r="A15" t="s">
        <v>13</v>
      </c>
      <c r="B15" s="1">
        <f>B12</f>
        <v>1.2916800000000002</v>
      </c>
      <c r="C15" t="s">
        <v>14</v>
      </c>
    </row>
    <row r="16" spans="1:7">
      <c r="B16" s="1">
        <f>B15/1.2</f>
        <v>1.0764000000000002</v>
      </c>
      <c r="C16" t="s">
        <v>15</v>
      </c>
    </row>
    <row r="17" spans="1:9">
      <c r="B17" s="1"/>
    </row>
    <row r="18" spans="1:9">
      <c r="A18" t="s">
        <v>19</v>
      </c>
      <c r="B18" s="1">
        <f>9*6*3.5</f>
        <v>189</v>
      </c>
      <c r="C18" t="s">
        <v>20</v>
      </c>
    </row>
    <row r="19" spans="1:9">
      <c r="B19" s="1"/>
    </row>
    <row r="20" spans="1:9">
      <c r="A20" t="s">
        <v>31</v>
      </c>
      <c r="B20" s="1">
        <f>B11/B18</f>
        <v>6.8342857142857145</v>
      </c>
      <c r="C20" t="s">
        <v>10</v>
      </c>
    </row>
    <row r="21" spans="1:9">
      <c r="A21" t="s">
        <v>32</v>
      </c>
      <c r="B21" s="1">
        <f>(B20/1200)*10^6</f>
        <v>5695.2380952380954</v>
      </c>
      <c r="C21" t="s">
        <v>22</v>
      </c>
      <c r="D21" t="s">
        <v>29</v>
      </c>
    </row>
    <row r="22" spans="1:9">
      <c r="A22" t="s">
        <v>21</v>
      </c>
      <c r="B22" s="1">
        <f>(29/44)*B21</f>
        <v>3753.6796536796537</v>
      </c>
      <c r="C22" t="s">
        <v>23</v>
      </c>
      <c r="D22" t="s">
        <v>36</v>
      </c>
    </row>
    <row r="23" spans="1:9">
      <c r="F23" t="s">
        <v>34</v>
      </c>
      <c r="H23">
        <v>1200</v>
      </c>
      <c r="I23" t="s">
        <v>33</v>
      </c>
    </row>
    <row r="25" spans="1:9">
      <c r="A25" t="s">
        <v>26</v>
      </c>
      <c r="B25" s="1">
        <v>1500</v>
      </c>
      <c r="C25" t="s">
        <v>23</v>
      </c>
    </row>
    <row r="26" spans="1:9">
      <c r="A26" t="s">
        <v>28</v>
      </c>
      <c r="B26" s="1">
        <f>B25*(44/24.36)</f>
        <v>2709.3596059113302</v>
      </c>
      <c r="C26" t="s">
        <v>22</v>
      </c>
      <c r="D26" t="s">
        <v>27</v>
      </c>
    </row>
    <row r="27" spans="1:9">
      <c r="B27" s="1"/>
    </row>
    <row r="28" spans="1:9">
      <c r="A28" t="s">
        <v>45</v>
      </c>
    </row>
    <row r="29" spans="1:9">
      <c r="A29" t="s">
        <v>46</v>
      </c>
      <c r="C29" s="2">
        <v>1.806</v>
      </c>
      <c r="D29" t="s">
        <v>35</v>
      </c>
    </row>
    <row r="31" spans="1:9">
      <c r="A31" t="s">
        <v>47</v>
      </c>
    </row>
    <row r="32" spans="1:9">
      <c r="A32" t="s">
        <v>33</v>
      </c>
      <c r="B32" s="1">
        <f>B11</f>
        <v>1291.68</v>
      </c>
      <c r="C32" t="s">
        <v>6</v>
      </c>
      <c r="D32" t="s">
        <v>48</v>
      </c>
    </row>
    <row r="33" spans="1:5">
      <c r="A33" t="s">
        <v>41</v>
      </c>
      <c r="B33">
        <v>0.7</v>
      </c>
      <c r="C33" t="s">
        <v>10</v>
      </c>
    </row>
    <row r="34" spans="1:5">
      <c r="A34" t="s">
        <v>42</v>
      </c>
      <c r="B34" s="2">
        <f>B25*C29/1000</f>
        <v>2.7090000000000001</v>
      </c>
      <c r="C34" t="s">
        <v>10</v>
      </c>
    </row>
    <row r="36" spans="1:5">
      <c r="B36" t="s">
        <v>40</v>
      </c>
    </row>
    <row r="37" spans="1:5">
      <c r="B37" t="s">
        <v>37</v>
      </c>
    </row>
    <row r="38" spans="1:5">
      <c r="B38" t="s">
        <v>38</v>
      </c>
    </row>
    <row r="39" spans="1:5">
      <c r="B39" t="s">
        <v>39</v>
      </c>
    </row>
    <row r="41" spans="1:5">
      <c r="B41" s="1">
        <f>B32/(B34-B33)</f>
        <v>642.94673967147833</v>
      </c>
      <c r="C41" t="s">
        <v>15</v>
      </c>
      <c r="D41" s="1">
        <f>B41/B7</f>
        <v>24.728720756595319</v>
      </c>
      <c r="E41" t="s">
        <v>43</v>
      </c>
    </row>
    <row r="42" spans="1:5">
      <c r="D42" s="1">
        <f>D41/3.6</f>
        <v>6.8690890990542552</v>
      </c>
      <c r="E42" t="s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 (2)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2020-10-04T14:51:39Z</cp:lastPrinted>
  <dcterms:created xsi:type="dcterms:W3CDTF">2020-10-04T09:27:13Z</dcterms:created>
  <dcterms:modified xsi:type="dcterms:W3CDTF">2020-10-04T14:51:56Z</dcterms:modified>
</cp:coreProperties>
</file>